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05" windowWidth="18990" windowHeight="9180" activeTab="0"/>
  </bookViews>
  <sheets>
    <sheet name="Баланс электрической энергии" sheetId="1" r:id="rId1"/>
    <sheet name="Расчеты со смежными компаниями" sheetId="2" r:id="rId2"/>
  </sheets>
  <externalReferences>
    <externalReference r:id="rId5"/>
  </externalReferences>
  <definedNames>
    <definedName name="org">'[1]Титульный'!$G$18</definedName>
    <definedName name="_xlnm.Print_Area" localSheetId="0">'Баланс электрической энергии'!$A$1:$L$30</definedName>
  </definedNames>
  <calcPr fullCalcOnLoad="1"/>
</workbook>
</file>

<file path=xl/sharedStrings.xml><?xml version="1.0" encoding="utf-8"?>
<sst xmlns="http://schemas.openxmlformats.org/spreadsheetml/2006/main" count="111" uniqueCount="78">
  <si>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</si>
  <si>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</si>
  <si>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</si>
  <si>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</si>
  <si>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</si>
  <si>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</si>
  <si>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</si>
  <si>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</si>
  <si>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</si>
  <si>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</si>
  <si>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</si>
  <si>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</si>
  <si>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</si>
  <si>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</si>
  <si>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</si>
  <si>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</si>
  <si>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</si>
  <si>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</si>
  <si>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</si>
  <si>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</si>
  <si>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</si>
  <si>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</si>
  <si>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</si>
  <si>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</si>
  <si>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</si>
  <si>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</si>
  <si>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</si>
  <si>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</si>
  <si>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</si>
  <si>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</si>
  <si>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</si>
  <si>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</si>
  <si>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</si>
  <si>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</si>
  <si>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</si>
  <si>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</si>
  <si>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</si>
  <si>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</si>
  <si>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</si>
  <si>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</si>
  <si>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</si>
  <si>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</si>
  <si>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</si>
  <si>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</si>
  <si>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</si>
  <si>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</si>
  <si>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</si>
  <si>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</si>
  <si>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</si>
  <si>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</si>
  <si>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</si>
  <si>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</si>
  <si>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население</t>
  </si>
  <si>
    <t>прочие потребители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</si>
  <si>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</si>
  <si>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</si>
  <si>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</si>
  <si>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</si>
  <si>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</si>
  <si>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</si>
  <si>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</si>
  <si>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 xml:space="preserve">Отпуск электроэнергии в сеть             АО "ГНЦ НИИАР", ВСЕГО </t>
  </si>
  <si>
    <t xml:space="preserve">Потери электроэнергии в сети              АО "ГНЦ НИИАР" </t>
  </si>
  <si>
    <t>Отпуск электроэнергии из сети            АО "ГНЦ НИИАР"</t>
  </si>
  <si>
    <t>Объём услуг, оплачиваемый потребителями ( к получению) АО "ГНЦ НИИАР", всего</t>
  </si>
  <si>
    <t>Объём услуг, оплачиваемый организацией АО "ГНЦ НИИАР" смежным сетевым компаниям, всего</t>
  </si>
  <si>
    <t>в т.ч.:</t>
  </si>
  <si>
    <t>Приобретение электроэнергии для компенсации потерь в электрических сетях, в тыс. руб.</t>
  </si>
  <si>
    <t xml:space="preserve">Уровень нормативных потерь электроэнергии (Приказ № 06-961 от 25.12.2014г. на сайте Департамента по регулированию цен и тарифов Ульяновской обл.), % </t>
  </si>
  <si>
    <t>Баланс электрической энергии и мощности по сетям АО "ГНЦ НИИАР"</t>
  </si>
  <si>
    <t>План 2021 год</t>
  </si>
  <si>
    <t>Факт 2021 год</t>
  </si>
  <si>
    <t>7,35478</t>
  </si>
  <si>
    <t>0,185184</t>
  </si>
  <si>
    <t>352,5739</t>
  </si>
  <si>
    <t>Объем переданной электрической энергии за 2021 год.</t>
  </si>
  <si>
    <t>План 2021 г.</t>
  </si>
  <si>
    <t>Факт 2021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</si>
</sst>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* #,##0.00_);_(* \(#,##0.00\);_(* &quot;-&quot;??_);_(@_)"/>
    <numFmt numFmtId="198" formatCode="0.000"/>
    <numFmt numFmtId="199" formatCode="0.0000"/>
    <numFmt numFmtId="200" formatCode="#,##0.0000"/>
    <numFmt numFmtId="201" formatCode="#,##0.00000"/>
    <numFmt numFmtId="202" formatCode="#,##0.000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7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86" fontId="41" fillId="0" borderId="0">
      <alignment vertical="top"/>
      <protection/>
    </xf>
    <xf numFmtId="186" fontId="48" fillId="0" borderId="0">
      <alignment vertical="top"/>
      <protection/>
    </xf>
    <xf numFmtId="187" fontId="48" fillId="2" borderId="0">
      <alignment vertical="top"/>
      <protection/>
    </xf>
    <xf numFmtId="186" fontId="48" fillId="3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80" fontId="37" fillId="0" borderId="1">
      <alignment/>
      <protection locked="0"/>
    </xf>
    <xf numFmtId="180" fontId="38" fillId="0" borderId="0">
      <alignment/>
      <protection locked="0"/>
    </xf>
    <xf numFmtId="180" fontId="38" fillId="0" borderId="0">
      <alignment/>
      <protection locked="0"/>
    </xf>
    <xf numFmtId="180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75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28" fillId="7" borderId="2">
      <alignment/>
      <protection/>
    </xf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6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8" fontId="51" fillId="0" borderId="0">
      <alignment vertical="top"/>
      <protection/>
    </xf>
    <xf numFmtId="179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8" fontId="53" fillId="0" borderId="0">
      <alignment vertical="top"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8" fontId="48" fillId="0" borderId="0">
      <alignment vertical="top"/>
      <protection/>
    </xf>
    <xf numFmtId="188" fontId="48" fillId="2" borderId="0">
      <alignment vertical="top"/>
      <protection/>
    </xf>
    <xf numFmtId="192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8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75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177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8" fontId="41" fillId="0" borderId="0">
      <alignment vertical="top"/>
      <protection/>
    </xf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85" fontId="4" fillId="0" borderId="19" applyFont="0" applyFill="0" applyBorder="0" applyProtection="0">
      <alignment horizontal="center" vertical="center"/>
    </xf>
    <xf numFmtId="184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24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8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2" fontId="0" fillId="3" borderId="38" xfId="0" applyNumberFormat="1" applyFill="1" applyBorder="1" applyAlignment="1">
      <alignment horizontal="center" vertical="center"/>
    </xf>
    <xf numFmtId="0" fontId="65" fillId="53" borderId="39" xfId="1109" applyFont="1" applyFill="1" applyBorder="1" applyAlignment="1" applyProtection="1">
      <alignment horizontal="center" vertical="center" wrapText="1"/>
      <protection/>
    </xf>
    <xf numFmtId="0" fontId="65" fillId="53" borderId="40" xfId="1109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38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0" xfId="1110" applyNumberFormat="1" applyFont="1" applyFill="1" applyBorder="1" applyAlignment="1" applyProtection="1">
      <alignment horizontal="center" vertical="center" wrapText="1"/>
      <protection/>
    </xf>
    <xf numFmtId="0" fontId="66" fillId="53" borderId="40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0" fillId="53" borderId="41" xfId="0" applyFill="1" applyBorder="1" applyAlignment="1">
      <alignment wrapText="1"/>
    </xf>
    <xf numFmtId="0" fontId="66" fillId="53" borderId="49" xfId="1110" applyFont="1" applyFill="1" applyBorder="1" applyAlignment="1" applyProtection="1">
      <alignment horizontal="left" vertical="center" wrapText="1"/>
      <protection/>
    </xf>
    <xf numFmtId="0" fontId="64" fillId="53" borderId="50" xfId="1110" applyFont="1" applyFill="1" applyBorder="1" applyAlignment="1" applyProtection="1">
      <alignment horizontal="left" vertical="center" wrapText="1" indent="1"/>
      <protection/>
    </xf>
    <xf numFmtId="0" fontId="64" fillId="53" borderId="50" xfId="1110" applyFont="1" applyFill="1" applyBorder="1" applyAlignment="1" applyProtection="1">
      <alignment horizontal="left" vertical="center" wrapText="1" indent="2"/>
      <protection/>
    </xf>
    <xf numFmtId="4" fontId="64" fillId="3" borderId="51" xfId="1110" applyNumberFormat="1" applyFont="1" applyFill="1" applyBorder="1" applyAlignment="1" applyProtection="1">
      <alignment horizontal="center" vertical="center"/>
      <protection/>
    </xf>
    <xf numFmtId="4" fontId="64" fillId="3" borderId="52" xfId="1110" applyNumberFormat="1" applyFont="1" applyFill="1" applyBorder="1" applyAlignment="1" applyProtection="1">
      <alignment horizontal="center" vertical="center"/>
      <protection/>
    </xf>
    <xf numFmtId="4" fontId="64" fillId="3" borderId="53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4" fontId="64" fillId="3" borderId="41" xfId="1110" applyNumberFormat="1" applyFont="1" applyFill="1" applyBorder="1" applyAlignment="1" applyProtection="1">
      <alignment horizontal="center" vertical="center"/>
      <protection/>
    </xf>
    <xf numFmtId="4" fontId="64" fillId="3" borderId="54" xfId="1110" applyNumberFormat="1" applyFont="1" applyFill="1" applyBorder="1" applyAlignment="1" applyProtection="1">
      <alignment horizontal="center" vertical="center"/>
      <protection/>
    </xf>
    <xf numFmtId="4" fontId="64" fillId="3" borderId="42" xfId="1110" applyNumberFormat="1" applyFont="1" applyFill="1" applyBorder="1" applyAlignment="1" applyProtection="1">
      <alignment horizontal="center" vertical="center"/>
      <protection/>
    </xf>
    <xf numFmtId="4" fontId="64" fillId="3" borderId="38" xfId="1110" applyNumberFormat="1" applyFont="1" applyFill="1" applyBorder="1" applyAlignment="1" applyProtection="1">
      <alignment horizontal="center" vertical="center"/>
      <protection/>
    </xf>
    <xf numFmtId="4" fontId="64" fillId="3" borderId="36" xfId="1110" applyNumberFormat="1" applyFont="1" applyFill="1" applyBorder="1" applyAlignment="1" applyProtection="1">
      <alignment horizontal="center" vertical="center"/>
      <protection/>
    </xf>
    <xf numFmtId="4" fontId="64" fillId="3" borderId="37" xfId="1110" applyNumberFormat="1" applyFont="1" applyFill="1" applyBorder="1" applyAlignment="1" applyProtection="1">
      <alignment horizontal="center" vertical="center"/>
      <protection/>
    </xf>
    <xf numFmtId="0" fontId="66" fillId="53" borderId="29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1" applyFont="1" applyFill="1" applyBorder="1" applyAlignment="1" applyProtection="1">
      <alignment horizontal="center" vertical="center" wrapText="1"/>
      <protection/>
    </xf>
    <xf numFmtId="0" fontId="66" fillId="53" borderId="32" xfId="1110" applyNumberFormat="1" applyFont="1" applyFill="1" applyBorder="1" applyAlignment="1" applyProtection="1">
      <alignment horizontal="center" vertical="center" wrapText="1"/>
      <protection/>
    </xf>
    <xf numFmtId="2" fontId="0" fillId="3" borderId="55" xfId="0" applyNumberForma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0" fontId="64" fillId="53" borderId="56" xfId="1110" applyFont="1" applyFill="1" applyBorder="1" applyAlignment="1" applyProtection="1">
      <alignment horizontal="left" vertical="center" wrapText="1" indent="1"/>
      <protection/>
    </xf>
    <xf numFmtId="0" fontId="66" fillId="53" borderId="57" xfId="1110" applyFont="1" applyFill="1" applyBorder="1" applyAlignment="1" applyProtection="1">
      <alignment horizontal="left" vertical="center" wrapText="1"/>
      <protection/>
    </xf>
    <xf numFmtId="0" fontId="64" fillId="3" borderId="50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0" fillId="53" borderId="61" xfId="0" applyFill="1" applyBorder="1" applyAlignment="1">
      <alignment wrapText="1"/>
    </xf>
    <xf numFmtId="2" fontId="0" fillId="3" borderId="62" xfId="0" applyNumberFormat="1" applyFill="1" applyBorder="1" applyAlignment="1">
      <alignment horizontal="center" vertical="center"/>
    </xf>
    <xf numFmtId="2" fontId="0" fillId="3" borderId="63" xfId="0" applyNumberFormat="1" applyFill="1" applyBorder="1" applyAlignment="1">
      <alignment horizontal="center" vertical="center"/>
    </xf>
    <xf numFmtId="2" fontId="0" fillId="3" borderId="61" xfId="0" applyNumberFormat="1" applyFill="1" applyBorder="1" applyAlignment="1">
      <alignment horizontal="center" vertical="center"/>
    </xf>
    <xf numFmtId="2" fontId="0" fillId="3" borderId="64" xfId="0" applyNumberFormat="1" applyFill="1" applyBorder="1" applyAlignment="1">
      <alignment horizontal="center" vertical="center"/>
    </xf>
    <xf numFmtId="0" fontId="0" fillId="53" borderId="52" xfId="0" applyFill="1" applyBorder="1" applyAlignment="1">
      <alignment wrapText="1"/>
    </xf>
    <xf numFmtId="2" fontId="0" fillId="3" borderId="52" xfId="0" applyNumberFormat="1" applyFill="1" applyBorder="1" applyAlignment="1">
      <alignment horizontal="center" vertical="center"/>
    </xf>
    <xf numFmtId="2" fontId="0" fillId="3" borderId="65" xfId="0" applyNumberFormat="1" applyFill="1" applyBorder="1" applyAlignment="1">
      <alignment horizontal="center" vertical="center"/>
    </xf>
    <xf numFmtId="4" fontId="64" fillId="3" borderId="38" xfId="1110" applyNumberFormat="1" applyFont="1" applyFill="1" applyBorder="1" applyAlignment="1" applyProtection="1" quotePrefix="1">
      <alignment horizontal="center" vertical="center"/>
      <protection/>
    </xf>
    <xf numFmtId="4" fontId="64" fillId="3" borderId="42" xfId="1110" applyNumberFormat="1" applyFont="1" applyFill="1" applyBorder="1" applyAlignment="1" applyProtection="1" quotePrefix="1">
      <alignment horizontal="center" vertical="center"/>
      <protection/>
    </xf>
    <xf numFmtId="4" fontId="64" fillId="3" borderId="30" xfId="1110" applyNumberFormat="1" applyFont="1" applyFill="1" applyBorder="1" applyAlignment="1" applyProtection="1" quotePrefix="1">
      <alignment horizontal="center" vertical="center"/>
      <protection/>
    </xf>
    <xf numFmtId="0" fontId="67" fillId="0" borderId="0" xfId="0" applyFont="1" applyAlignment="1">
      <alignment horizontal="center"/>
    </xf>
    <xf numFmtId="0" fontId="66" fillId="53" borderId="66" xfId="1110" applyNumberFormat="1" applyFont="1" applyFill="1" applyBorder="1" applyAlignment="1" applyProtection="1">
      <alignment horizontal="center" vertical="center"/>
      <protection/>
    </xf>
    <xf numFmtId="0" fontId="66" fillId="53" borderId="57" xfId="1110" applyNumberFormat="1" applyFont="1" applyFill="1" applyBorder="1" applyAlignment="1" applyProtection="1">
      <alignment horizontal="center" vertical="center"/>
      <protection/>
    </xf>
    <xf numFmtId="0" fontId="66" fillId="53" borderId="66" xfId="1110" applyNumberFormat="1" applyFont="1" applyFill="1" applyBorder="1" applyAlignment="1" applyProtection="1">
      <alignment horizontal="center" vertical="center" wrapText="1"/>
      <protection/>
    </xf>
    <xf numFmtId="0" fontId="66" fillId="53" borderId="57" xfId="1110" applyNumberFormat="1" applyFont="1" applyFill="1" applyBorder="1" applyAlignment="1" applyProtection="1">
      <alignment horizontal="center" vertical="center" wrapText="1"/>
      <protection/>
    </xf>
    <xf numFmtId="0" fontId="66" fillId="53" borderId="25" xfId="1110" applyNumberFormat="1" applyFont="1" applyFill="1" applyBorder="1" applyAlignment="1" applyProtection="1" quotePrefix="1">
      <alignment horizontal="center" vertical="center" wrapText="1"/>
      <protection/>
    </xf>
    <xf numFmtId="0" fontId="66" fillId="53" borderId="27" xfId="1110" applyNumberFormat="1" applyFont="1" applyFill="1" applyBorder="1" applyAlignment="1" applyProtection="1">
      <alignment horizontal="center" vertical="center" wrapText="1"/>
      <protection/>
    </xf>
    <xf numFmtId="0" fontId="66" fillId="53" borderId="31" xfId="111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4" xfId="0" applyFont="1" applyFill="1" applyBorder="1" applyAlignment="1">
      <alignment horizontal="center"/>
    </xf>
    <xf numFmtId="0" fontId="67" fillId="0" borderId="0" xfId="0" applyFont="1" applyBorder="1" applyAlignment="1" quotePrefix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8" xfId="0" applyFont="1" applyFill="1" applyBorder="1" applyAlignment="1" quotePrefix="1">
      <alignment horizontal="center"/>
    </xf>
    <xf numFmtId="0" fontId="7" fillId="53" borderId="68" xfId="0" applyFont="1" applyFill="1" applyBorder="1" applyAlignment="1">
      <alignment horizontal="center"/>
    </xf>
    <xf numFmtId="0" fontId="7" fillId="53" borderId="49" xfId="0" applyFont="1" applyFill="1" applyBorder="1" applyAlignment="1" quotePrefix="1">
      <alignment horizontal="center"/>
    </xf>
    <xf numFmtId="0" fontId="7" fillId="53" borderId="69" xfId="0" applyFont="1" applyFill="1" applyBorder="1" applyAlignment="1">
      <alignment horizontal="center"/>
    </xf>
    <xf numFmtId="0" fontId="7" fillId="53" borderId="58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й заголовок" xfId="997"/>
    <cellStyle name="Мой заголовок листа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e\Desktop\&#1056;&#1077;&#1072;&#1083;&#1080;&#1079;&#1072;&#1094;&#1080;&#1103;%202016\&#1088;&#1072;&#1089;&#1087;&#1088;&#1077;&#1076;&#1077;&#1083;&#1077;&#1085;&#1080;&#1077;\46%20&#1092;&#1086;&#1088;&#1084;&#1072;%20&#1085;&#1072;%202016&#1075;\46EP.ST(v2.0)%20%202016%20&#1075;&#1086;&#1076;%20&#1078;&#1077;&#1085;&#1080;&#1085;&#1072;%20&#1075;&#1086;&#1076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30"/>
  <sheetViews>
    <sheetView tabSelected="1" zoomScale="85" zoomScaleNormal="85" zoomScalePageLayoutView="0" workbookViewId="0" topLeftCell="A1">
      <selection activeCell="I28" sqref="I28"/>
    </sheetView>
  </sheetViews>
  <sheetFormatPr defaultColWidth="9.00390625" defaultRowHeight="15.75"/>
  <cols>
    <col min="1" max="1" width="6.625" style="0" customWidth="1"/>
    <col min="2" max="2" width="36.25390625" style="0" customWidth="1"/>
    <col min="3" max="7" width="8.625" style="0" customWidth="1"/>
    <col min="8" max="8" width="12.125" style="0" customWidth="1"/>
    <col min="9" max="12" width="8.625" style="0" customWidth="1"/>
  </cols>
  <sheetData>
    <row r="1" spans="1:12" ht="18.7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7:8" ht="16.5" thickBot="1">
      <c r="G2" s="106" t="s">
        <v>0</v>
      </c>
      <c r="H2" s="106"/>
    </row>
    <row r="3" spans="1:12" ht="15.75">
      <c r="A3" s="99" t="s">
        <v>1</v>
      </c>
      <c r="B3" s="101" t="s">
        <v>2</v>
      </c>
      <c r="C3" s="103" t="s">
        <v>70</v>
      </c>
      <c r="D3" s="104"/>
      <c r="E3" s="104"/>
      <c r="F3" s="104"/>
      <c r="G3" s="105"/>
      <c r="H3" s="103" t="s">
        <v>71</v>
      </c>
      <c r="I3" s="104"/>
      <c r="J3" s="104"/>
      <c r="K3" s="104"/>
      <c r="L3" s="105"/>
    </row>
    <row r="4" spans="1:12" ht="16.5" thickBot="1">
      <c r="A4" s="100"/>
      <c r="B4" s="102"/>
      <c r="C4" s="72" t="s">
        <v>3</v>
      </c>
      <c r="D4" s="73" t="s">
        <v>4</v>
      </c>
      <c r="E4" s="74" t="s">
        <v>5</v>
      </c>
      <c r="F4" s="74" t="s">
        <v>6</v>
      </c>
      <c r="G4" s="75" t="s">
        <v>7</v>
      </c>
      <c r="H4" s="72" t="s">
        <v>3</v>
      </c>
      <c r="I4" s="73" t="s">
        <v>4</v>
      </c>
      <c r="J4" s="74" t="s">
        <v>5</v>
      </c>
      <c r="K4" s="74" t="s">
        <v>6</v>
      </c>
      <c r="L4" s="75" t="s">
        <v>7</v>
      </c>
    </row>
    <row r="5" spans="1:12" ht="16.5" thickBot="1">
      <c r="A5" s="31">
        <v>1</v>
      </c>
      <c r="B5" s="32">
        <v>2</v>
      </c>
      <c r="C5" s="33">
        <v>3</v>
      </c>
      <c r="D5" s="34">
        <v>4</v>
      </c>
      <c r="E5" s="34">
        <v>5</v>
      </c>
      <c r="F5" s="34">
        <v>6</v>
      </c>
      <c r="G5" s="35">
        <v>7</v>
      </c>
      <c r="H5" s="33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ht="31.5">
      <c r="A6" s="36" t="s">
        <v>8</v>
      </c>
      <c r="B6" s="37" t="s">
        <v>61</v>
      </c>
      <c r="C6" s="7">
        <f>D6+E6+F6+G6</f>
        <v>611.817142</v>
      </c>
      <c r="D6" s="2">
        <f>D12+D13+D7</f>
        <v>453.36821399999997</v>
      </c>
      <c r="E6" s="2">
        <f>E12+E13+E7</f>
        <v>0</v>
      </c>
      <c r="F6" s="2">
        <f>F12+F13+F7</f>
        <v>117.07011399999999</v>
      </c>
      <c r="G6" s="8">
        <f>G12+G13+G7</f>
        <v>41.378814</v>
      </c>
      <c r="H6" s="7">
        <f>I6+J6+K6+L6</f>
        <v>579.7246610000001</v>
      </c>
      <c r="I6" s="2">
        <f>I12+I13+I7</f>
        <v>405.231489</v>
      </c>
      <c r="J6" s="2">
        <f>J12+J13+J7</f>
        <v>0</v>
      </c>
      <c r="K6" s="2">
        <f>K12+K13+K7</f>
        <v>128.608008</v>
      </c>
      <c r="L6" s="8">
        <f>L12+L13+L7</f>
        <v>45.885164</v>
      </c>
    </row>
    <row r="7" spans="1:12" ht="31.5" customHeight="1">
      <c r="A7" s="38" t="s">
        <v>9</v>
      </c>
      <c r="B7" s="39" t="s">
        <v>10</v>
      </c>
      <c r="C7" s="1">
        <f>D7+E7+F7+G7</f>
        <v>461.085228</v>
      </c>
      <c r="D7" s="3">
        <f>D8</f>
        <v>347.3793</v>
      </c>
      <c r="E7" s="3"/>
      <c r="F7" s="3">
        <f>F8+F9+F10</f>
        <v>72.327114</v>
      </c>
      <c r="G7" s="4">
        <f>G8+G9+G10</f>
        <v>41.378814</v>
      </c>
      <c r="H7" s="1">
        <f>I7+J7+K7+L7</f>
        <v>482.508603</v>
      </c>
      <c r="I7" s="3">
        <f>I8</f>
        <v>366.490526</v>
      </c>
      <c r="J7" s="3"/>
      <c r="K7" s="3">
        <f>K8+K9+K10</f>
        <v>70.132913</v>
      </c>
      <c r="L7" s="4">
        <f>L8+L9+L10</f>
        <v>45.885164</v>
      </c>
    </row>
    <row r="8" spans="1:12" ht="15.75">
      <c r="A8" s="38" t="s">
        <v>11</v>
      </c>
      <c r="B8" s="40" t="s">
        <v>4</v>
      </c>
      <c r="C8" s="1">
        <f>D8+E8+F8+G8</f>
        <v>419.706414</v>
      </c>
      <c r="D8" s="3">
        <v>347.3793</v>
      </c>
      <c r="E8" s="3"/>
      <c r="F8" s="3">
        <v>72.327114</v>
      </c>
      <c r="G8" s="4"/>
      <c r="H8" s="1">
        <f>I8+J8+K8+L8</f>
        <v>436.62343899999996</v>
      </c>
      <c r="I8" s="3">
        <v>366.490526</v>
      </c>
      <c r="J8" s="3"/>
      <c r="K8" s="3">
        <v>70.132913</v>
      </c>
      <c r="L8" s="4"/>
    </row>
    <row r="9" spans="1:12" ht="15.75">
      <c r="A9" s="38" t="s">
        <v>12</v>
      </c>
      <c r="B9" s="40" t="s">
        <v>13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38" t="s">
        <v>14</v>
      </c>
      <c r="B10" s="40" t="s">
        <v>15</v>
      </c>
      <c r="C10" s="1">
        <f>D10+E10+F10+G10</f>
        <v>41.378814</v>
      </c>
      <c r="D10" s="3"/>
      <c r="E10" s="3"/>
      <c r="F10" s="3"/>
      <c r="G10" s="4">
        <v>41.378814</v>
      </c>
      <c r="H10" s="1">
        <f>I10+J10+K10+L10</f>
        <v>45.885164</v>
      </c>
      <c r="I10" s="3"/>
      <c r="J10" s="3"/>
      <c r="K10" s="3"/>
      <c r="L10" s="4">
        <v>45.885164</v>
      </c>
    </row>
    <row r="11" spans="1:12" ht="15.75">
      <c r="A11" s="38"/>
      <c r="B11" s="41" t="s">
        <v>16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15.75">
      <c r="A12" s="38" t="s">
        <v>17</v>
      </c>
      <c r="B12" s="39" t="s">
        <v>57</v>
      </c>
      <c r="C12" s="1">
        <f>D12+E12+F12+G12</f>
        <v>150.731914</v>
      </c>
      <c r="D12" s="3">
        <v>105.988914</v>
      </c>
      <c r="E12" s="3"/>
      <c r="F12" s="3">
        <v>44.743</v>
      </c>
      <c r="G12" s="3"/>
      <c r="H12" s="1">
        <f>I12+J12+K12+L12</f>
        <v>97.216058</v>
      </c>
      <c r="I12" s="3">
        <v>38.740963</v>
      </c>
      <c r="J12" s="3"/>
      <c r="K12" s="3">
        <v>58.475095</v>
      </c>
      <c r="L12" s="4"/>
    </row>
    <row r="13" spans="1:12" ht="16.5" thickBot="1">
      <c r="A13" s="38" t="s">
        <v>18</v>
      </c>
      <c r="B13" s="39" t="s">
        <v>58</v>
      </c>
      <c r="C13" s="5">
        <f>D13+E13+F13+G13</f>
        <v>0</v>
      </c>
      <c r="D13" s="6"/>
      <c r="E13" s="6"/>
      <c r="F13" s="6"/>
      <c r="G13" s="6"/>
      <c r="H13" s="5">
        <f>I13+J13+K13+L13</f>
        <v>0</v>
      </c>
      <c r="I13" s="3"/>
      <c r="J13" s="3"/>
      <c r="K13" s="3"/>
      <c r="L13" s="4"/>
    </row>
    <row r="14" spans="1:12" ht="31.5">
      <c r="A14" s="36" t="s">
        <v>19</v>
      </c>
      <c r="B14" s="37" t="s">
        <v>62</v>
      </c>
      <c r="C14" s="7">
        <f>C16+C17</f>
        <v>24.8155</v>
      </c>
      <c r="D14" s="2">
        <f>D16+D17</f>
        <v>9.7264</v>
      </c>
      <c r="E14" s="2"/>
      <c r="F14" s="2">
        <f>F16+F17</f>
        <v>11.9608</v>
      </c>
      <c r="G14" s="8">
        <f>G16+G17</f>
        <v>3.1283</v>
      </c>
      <c r="H14" s="7">
        <f>H16+H17</f>
        <v>23.566691</v>
      </c>
      <c r="I14" s="2">
        <f>I16+I17</f>
        <v>8.584963</v>
      </c>
      <c r="J14" s="2"/>
      <c r="K14" s="2">
        <f>K16+K17</f>
        <v>10.976125</v>
      </c>
      <c r="L14" s="8">
        <f>L16+L17</f>
        <v>4.005603</v>
      </c>
    </row>
    <row r="15" spans="1:12" ht="15.75">
      <c r="A15" s="38"/>
      <c r="B15" s="39" t="s">
        <v>20</v>
      </c>
      <c r="C15" s="1">
        <f>C14/C6*100</f>
        <v>4.05603215347634</v>
      </c>
      <c r="D15" s="3">
        <f>D14/D6*100</f>
        <v>2.145364341753346</v>
      </c>
      <c r="E15" s="3"/>
      <c r="F15" s="3">
        <f>F14/F6*100</f>
        <v>10.21678342262484</v>
      </c>
      <c r="G15" s="4">
        <f>G14/G6*100</f>
        <v>7.5601490173207955</v>
      </c>
      <c r="H15" s="1">
        <f>H14/H6*100</f>
        <v>4.065152405169115</v>
      </c>
      <c r="I15" s="3">
        <f>I14/I6*100</f>
        <v>2.118533044207727</v>
      </c>
      <c r="J15" s="3"/>
      <c r="K15" s="3">
        <f>K14/K6*100</f>
        <v>8.534557972470889</v>
      </c>
      <c r="L15" s="4">
        <f>L14/L6*100</f>
        <v>8.729625549556715</v>
      </c>
    </row>
    <row r="16" spans="1:12" ht="31.5">
      <c r="A16" s="38" t="s">
        <v>21</v>
      </c>
      <c r="B16" s="39" t="s">
        <v>22</v>
      </c>
      <c r="C16" s="3">
        <f>D16+E16+F16+G16</f>
        <v>0.45289999999999997</v>
      </c>
      <c r="D16" s="3"/>
      <c r="E16" s="3"/>
      <c r="F16" s="3">
        <v>0.4357</v>
      </c>
      <c r="G16" s="4">
        <v>0.0172</v>
      </c>
      <c r="H16" s="1">
        <f>I16+J16+K16+L16</f>
        <v>0.46182100000000004</v>
      </c>
      <c r="I16" s="3"/>
      <c r="J16" s="3"/>
      <c r="K16" s="3">
        <v>0.447172</v>
      </c>
      <c r="L16" s="4">
        <v>0.014649</v>
      </c>
    </row>
    <row r="17" spans="1:12" ht="43.5" customHeight="1" thickBot="1">
      <c r="A17" s="42" t="s">
        <v>23</v>
      </c>
      <c r="B17" s="43" t="s">
        <v>24</v>
      </c>
      <c r="C17" s="5">
        <f>D17+E17+F17+G17</f>
        <v>24.3626</v>
      </c>
      <c r="D17" s="76">
        <v>9.7264</v>
      </c>
      <c r="E17" s="76"/>
      <c r="F17" s="76">
        <v>11.5251</v>
      </c>
      <c r="G17" s="77">
        <v>3.1111</v>
      </c>
      <c r="H17" s="5">
        <f>I17+J17+K17+L17</f>
        <v>23.10487</v>
      </c>
      <c r="I17" s="6">
        <v>8.584963</v>
      </c>
      <c r="J17" s="6"/>
      <c r="K17" s="6">
        <v>10.528953</v>
      </c>
      <c r="L17" s="9">
        <v>3.990954</v>
      </c>
    </row>
    <row r="18" spans="1:13" ht="94.5" customHeight="1" thickBot="1">
      <c r="A18" s="44" t="s">
        <v>25</v>
      </c>
      <c r="B18" s="45" t="s">
        <v>44</v>
      </c>
      <c r="C18" s="1">
        <f>D18+E18+F18+G18</f>
        <v>8.450014</v>
      </c>
      <c r="D18" s="59"/>
      <c r="E18" s="59"/>
      <c r="F18" s="59">
        <v>8.225</v>
      </c>
      <c r="G18" s="59">
        <v>0.225014</v>
      </c>
      <c r="H18" s="66">
        <f>I18+J18+K18+L18</f>
        <v>7.5399639999999994</v>
      </c>
      <c r="I18" s="69"/>
      <c r="J18" s="69"/>
      <c r="K18" s="95" t="s">
        <v>72</v>
      </c>
      <c r="L18" s="96" t="s">
        <v>73</v>
      </c>
      <c r="M18" s="64"/>
    </row>
    <row r="19" spans="1:13" ht="31.5">
      <c r="A19" s="36" t="s">
        <v>26</v>
      </c>
      <c r="B19" s="56" t="s">
        <v>63</v>
      </c>
      <c r="C19" s="7">
        <f aca="true" t="shared" si="0" ref="C19:L19">C20+C28+C29</f>
        <v>464.84569999999997</v>
      </c>
      <c r="D19" s="2">
        <f t="shared" si="0"/>
        <v>371.31469999999996</v>
      </c>
      <c r="E19" s="2">
        <f t="shared" si="0"/>
        <v>0.004</v>
      </c>
      <c r="F19" s="2">
        <f t="shared" si="0"/>
        <v>55.5055</v>
      </c>
      <c r="G19" s="8">
        <f t="shared" si="0"/>
        <v>38.0255</v>
      </c>
      <c r="H19" s="7">
        <f>H20+H28+H29</f>
        <v>432.599929</v>
      </c>
      <c r="I19" s="2">
        <f t="shared" si="0"/>
        <v>326.51361299999996</v>
      </c>
      <c r="J19" s="2">
        <f t="shared" si="0"/>
        <v>0.004</v>
      </c>
      <c r="K19" s="2">
        <f t="shared" si="0"/>
        <v>64.391939</v>
      </c>
      <c r="L19" s="8">
        <f t="shared" si="0"/>
        <v>41.694377</v>
      </c>
      <c r="M19" s="65"/>
    </row>
    <row r="20" spans="1:13" ht="15.75">
      <c r="A20" s="38" t="s">
        <v>27</v>
      </c>
      <c r="B20" s="58" t="s">
        <v>28</v>
      </c>
      <c r="C20" s="1">
        <f aca="true" t="shared" si="1" ref="C20:L20">C22+C24+C26+C27</f>
        <v>112.2718</v>
      </c>
      <c r="D20" s="3">
        <f t="shared" si="1"/>
        <v>18.7408</v>
      </c>
      <c r="E20" s="3">
        <f t="shared" si="1"/>
        <v>0</v>
      </c>
      <c r="F20" s="3">
        <f t="shared" si="1"/>
        <v>55.5055</v>
      </c>
      <c r="G20" s="4">
        <f t="shared" si="1"/>
        <v>38.0255</v>
      </c>
      <c r="H20" s="1">
        <f t="shared" si="1"/>
        <v>122.67562000000001</v>
      </c>
      <c r="I20" s="3">
        <f>I22+I24+I26+I27</f>
        <v>16.589304</v>
      </c>
      <c r="J20" s="3">
        <f t="shared" si="1"/>
        <v>0</v>
      </c>
      <c r="K20" s="3">
        <f>K22+K24+K26+K27</f>
        <v>64.391939</v>
      </c>
      <c r="L20" s="4">
        <f t="shared" si="1"/>
        <v>41.694377</v>
      </c>
      <c r="M20" s="64"/>
    </row>
    <row r="21" spans="1:13" ht="50.25" customHeight="1">
      <c r="A21" s="38"/>
      <c r="B21" s="58" t="s">
        <v>29</v>
      </c>
      <c r="C21" s="1"/>
      <c r="D21" s="10"/>
      <c r="E21" s="10"/>
      <c r="F21" s="10"/>
      <c r="G21" s="11"/>
      <c r="H21" s="1"/>
      <c r="I21" s="10"/>
      <c r="J21" s="10"/>
      <c r="K21" s="10"/>
      <c r="L21" s="11"/>
      <c r="M21" s="64"/>
    </row>
    <row r="22" spans="1:13" ht="15.75">
      <c r="A22" s="38" t="s">
        <v>30</v>
      </c>
      <c r="B22" s="58" t="s">
        <v>31</v>
      </c>
      <c r="C22" s="1">
        <f>D22+E22+F22+G22</f>
        <v>67.6649</v>
      </c>
      <c r="D22" s="10">
        <v>0.1016</v>
      </c>
      <c r="E22" s="10"/>
      <c r="F22" s="10">
        <v>31.0463</v>
      </c>
      <c r="G22" s="11">
        <v>36.517</v>
      </c>
      <c r="H22" s="1">
        <f>I22+J22+K22+L22</f>
        <v>71.48193</v>
      </c>
      <c r="I22" s="10">
        <v>0.092277</v>
      </c>
      <c r="J22" s="10"/>
      <c r="K22" s="10">
        <v>31.775276</v>
      </c>
      <c r="L22" s="4">
        <v>39.614377</v>
      </c>
      <c r="M22" s="64"/>
    </row>
    <row r="23" spans="1:12" ht="15.75">
      <c r="A23" s="38"/>
      <c r="B23" s="58" t="s">
        <v>32</v>
      </c>
      <c r="C23" s="1">
        <v>0</v>
      </c>
      <c r="D23" s="10"/>
      <c r="E23" s="10"/>
      <c r="F23" s="10"/>
      <c r="G23" s="11"/>
      <c r="H23" s="1">
        <v>0</v>
      </c>
      <c r="I23" s="10"/>
      <c r="J23" s="10"/>
      <c r="K23" s="10"/>
      <c r="L23" s="11"/>
    </row>
    <row r="24" spans="1:12" ht="15.75">
      <c r="A24" s="38" t="s">
        <v>33</v>
      </c>
      <c r="B24" s="58" t="s">
        <v>34</v>
      </c>
      <c r="C24" s="1">
        <v>0</v>
      </c>
      <c r="D24" s="10"/>
      <c r="E24" s="10"/>
      <c r="F24" s="10"/>
      <c r="G24" s="11"/>
      <c r="H24" s="1">
        <v>0</v>
      </c>
      <c r="I24" s="10"/>
      <c r="J24" s="10"/>
      <c r="K24" s="10"/>
      <c r="L24" s="11"/>
    </row>
    <row r="25" spans="1:12" ht="15.75">
      <c r="A25" s="38"/>
      <c r="B25" s="58" t="s">
        <v>32</v>
      </c>
      <c r="C25" s="1">
        <v>0</v>
      </c>
      <c r="D25" s="10"/>
      <c r="E25" s="10"/>
      <c r="F25" s="10"/>
      <c r="G25" s="11"/>
      <c r="H25" s="1">
        <v>0</v>
      </c>
      <c r="I25" s="10"/>
      <c r="J25" s="10"/>
      <c r="K25" s="10"/>
      <c r="L25" s="11"/>
    </row>
    <row r="26" spans="1:12" ht="31.5">
      <c r="A26" s="38" t="s">
        <v>35</v>
      </c>
      <c r="B26" s="58" t="s">
        <v>36</v>
      </c>
      <c r="C26" s="1">
        <f>D26+E26+F26+G26</f>
        <v>33.264</v>
      </c>
      <c r="D26" s="10">
        <v>11.207</v>
      </c>
      <c r="E26" s="10"/>
      <c r="F26" s="10">
        <f>13.6654+7.108</f>
        <v>20.7734</v>
      </c>
      <c r="G26" s="11">
        <f>1.2514+0.0322</f>
        <v>1.2836</v>
      </c>
      <c r="H26" s="1">
        <f>I26+J26+K26+L26</f>
        <v>38.121374</v>
      </c>
      <c r="I26" s="10">
        <v>7.822832</v>
      </c>
      <c r="J26" s="10"/>
      <c r="K26" s="10">
        <v>28.34689</v>
      </c>
      <c r="L26" s="11">
        <v>1.951652</v>
      </c>
    </row>
    <row r="27" spans="1:12" ht="61.5" customHeight="1">
      <c r="A27" s="38" t="s">
        <v>37</v>
      </c>
      <c r="B27" s="58" t="s">
        <v>38</v>
      </c>
      <c r="C27" s="1">
        <f>D27+E27+F27+G27</f>
        <v>11.3429</v>
      </c>
      <c r="D27" s="10">
        <v>7.4322</v>
      </c>
      <c r="E27" s="10"/>
      <c r="F27" s="10">
        <v>3.6858</v>
      </c>
      <c r="G27" s="11">
        <v>0.2249</v>
      </c>
      <c r="H27" s="1">
        <f>I27+J27+K27+L27</f>
        <v>13.072315999999999</v>
      </c>
      <c r="I27" s="10">
        <v>8.674195</v>
      </c>
      <c r="J27" s="10"/>
      <c r="K27" s="10">
        <v>4.269773</v>
      </c>
      <c r="L27" s="11">
        <v>0.128348</v>
      </c>
    </row>
    <row r="28" spans="1:12" ht="31.5">
      <c r="A28" s="38" t="s">
        <v>39</v>
      </c>
      <c r="B28" s="57" t="s">
        <v>40</v>
      </c>
      <c r="C28" s="1">
        <v>0</v>
      </c>
      <c r="D28" s="3">
        <v>0</v>
      </c>
      <c r="E28" s="3">
        <v>0.004</v>
      </c>
      <c r="F28" s="3">
        <v>0</v>
      </c>
      <c r="G28" s="4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42" t="s">
        <v>41</v>
      </c>
      <c r="B29" s="78" t="s">
        <v>42</v>
      </c>
      <c r="C29" s="5">
        <f>D29+E29+F29+G29</f>
        <v>352.5739</v>
      </c>
      <c r="D29" s="97" t="s">
        <v>74</v>
      </c>
      <c r="E29" s="6">
        <v>0</v>
      </c>
      <c r="F29" s="6">
        <v>0</v>
      </c>
      <c r="G29" s="9">
        <v>0</v>
      </c>
      <c r="H29" s="1">
        <f>I29+J29+K29+L29</f>
        <v>309.924309</v>
      </c>
      <c r="I29" s="70">
        <v>309.924309</v>
      </c>
      <c r="J29" s="70">
        <v>0</v>
      </c>
      <c r="K29" s="70">
        <v>0</v>
      </c>
      <c r="L29" s="71">
        <v>0</v>
      </c>
    </row>
    <row r="30" spans="1:12" ht="16.5" thickBot="1">
      <c r="A30" s="44">
        <v>5</v>
      </c>
      <c r="B30" s="79" t="s">
        <v>43</v>
      </c>
      <c r="C30" s="60">
        <f>D30+E30+F30+G30</f>
        <v>-0.004</v>
      </c>
      <c r="D30" s="61">
        <f>D6-D14-D18-D19-F8</f>
        <v>0</v>
      </c>
      <c r="E30" s="61">
        <f>E6-E14-E18-E19</f>
        <v>-0.004</v>
      </c>
      <c r="F30" s="61">
        <f>F6-F14-F18-F19-G10</f>
        <v>0</v>
      </c>
      <c r="G30" s="61">
        <f>G6-G14-G18-G19</f>
        <v>0</v>
      </c>
      <c r="H30" s="66">
        <f>I30+J30+K30+L30</f>
        <v>-0.004</v>
      </c>
      <c r="I30" s="67">
        <f>I6-I14-I18-I19-K8</f>
        <v>0</v>
      </c>
      <c r="J30" s="67">
        <f>J6-J14-J18-J19</f>
        <v>-0.004</v>
      </c>
      <c r="K30" s="67">
        <f>K6-K14-K18-K19-L10</f>
        <v>0</v>
      </c>
      <c r="L30" s="68">
        <f>L6-L14-L18-L19</f>
        <v>0</v>
      </c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  <ignoredErrors>
    <ignoredError sqref="F30 A4:L5 B7:B19 J7:L7 B6 J6 J11:L11 J10:K10 K30 A3:B3 D3:G3 I3:L3 J19:L19 J16 J17 J18 J9:L9 J8 L8 J13:L15 J12 L12" formula="1"/>
    <ignoredError sqref="J26 C21:I21 C20:H20 C26 C23:I25 C22 E22 H22 E26 H26" unlockedFormula="1"/>
    <ignoredError sqref="E6:G6 C9:G9 C14:I14 C12 C13 I13 I9:I11 D19:G19 C16:E16 H16 C17 H17 C18:E18 H18:I18 I19 C7 E7:G7 C8 E8 G8 C11:G11 C10:F10 E12 G12 E13:G13 C15:H15 A6:A19" formula="1" unlockedFormula="1"/>
    <ignoredError sqref="A20:A27" twoDigitTextYear="1"/>
    <ignoredError sqref="A6:A19" twoDigitTextYea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8"/>
  <sheetViews>
    <sheetView zoomScale="80" zoomScaleNormal="80" zoomScalePageLayoutView="0" workbookViewId="0" topLeftCell="A1">
      <selection activeCell="A40" sqref="A40"/>
    </sheetView>
  </sheetViews>
  <sheetFormatPr defaultColWidth="9.00390625" defaultRowHeight="15.75"/>
  <cols>
    <col min="1" max="1" width="33.375" style="0" customWidth="1"/>
    <col min="2" max="11" width="9.00390625" style="0" customWidth="1"/>
  </cols>
  <sheetData>
    <row r="1" spans="1:11" ht="19.5" thickBot="1">
      <c r="A1" s="111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>
      <c r="A2" s="113" t="s">
        <v>45</v>
      </c>
      <c r="B2" s="116" t="s">
        <v>76</v>
      </c>
      <c r="C2" s="117"/>
      <c r="D2" s="117"/>
      <c r="E2" s="117"/>
      <c r="F2" s="117"/>
      <c r="G2" s="118" t="s">
        <v>77</v>
      </c>
      <c r="H2" s="117"/>
      <c r="I2" s="117"/>
      <c r="J2" s="117"/>
      <c r="K2" s="119"/>
    </row>
    <row r="3" spans="1:11" ht="15.75">
      <c r="A3" s="114"/>
      <c r="B3" s="120" t="s">
        <v>55</v>
      </c>
      <c r="C3" s="120"/>
      <c r="D3" s="120"/>
      <c r="E3" s="120"/>
      <c r="F3" s="120"/>
      <c r="G3" s="121" t="s">
        <v>55</v>
      </c>
      <c r="H3" s="122"/>
      <c r="I3" s="122"/>
      <c r="J3" s="122"/>
      <c r="K3" s="123"/>
    </row>
    <row r="4" spans="1:11" ht="16.5" thickBot="1">
      <c r="A4" s="115"/>
      <c r="B4" s="46" t="s">
        <v>3</v>
      </c>
      <c r="C4" s="47" t="s">
        <v>4</v>
      </c>
      <c r="D4" s="47" t="s">
        <v>13</v>
      </c>
      <c r="E4" s="47" t="s">
        <v>15</v>
      </c>
      <c r="F4" s="48" t="s">
        <v>7</v>
      </c>
      <c r="G4" s="49" t="s">
        <v>3</v>
      </c>
      <c r="H4" s="47" t="s">
        <v>4</v>
      </c>
      <c r="I4" s="47" t="s">
        <v>13</v>
      </c>
      <c r="J4" s="47" t="s">
        <v>15</v>
      </c>
      <c r="K4" s="50" t="s">
        <v>7</v>
      </c>
    </row>
    <row r="5" spans="1:11" ht="16.5" thickBot="1">
      <c r="A5" s="107" t="s">
        <v>65</v>
      </c>
      <c r="B5" s="108"/>
      <c r="C5" s="108"/>
      <c r="D5" s="108"/>
      <c r="E5" s="108"/>
      <c r="F5" s="108"/>
      <c r="G5" s="109"/>
      <c r="H5" s="109"/>
      <c r="I5" s="109"/>
      <c r="J5" s="109"/>
      <c r="K5" s="110"/>
    </row>
    <row r="6" spans="1:11" ht="15.75">
      <c r="A6" s="51" t="s">
        <v>46</v>
      </c>
      <c r="B6" s="12"/>
      <c r="C6" s="13"/>
      <c r="D6" s="13"/>
      <c r="E6" s="13"/>
      <c r="F6" s="14"/>
      <c r="G6" s="12"/>
      <c r="H6" s="13"/>
      <c r="I6" s="13"/>
      <c r="J6" s="13"/>
      <c r="K6" s="14"/>
    </row>
    <row r="7" spans="1:11" ht="15.75">
      <c r="A7" s="52" t="s">
        <v>60</v>
      </c>
      <c r="B7" s="28"/>
      <c r="C7" s="24"/>
      <c r="D7" s="24"/>
      <c r="E7" s="24"/>
      <c r="F7" s="29"/>
      <c r="G7" s="28"/>
      <c r="H7" s="24"/>
      <c r="I7" s="24"/>
      <c r="J7" s="24"/>
      <c r="K7" s="29"/>
    </row>
    <row r="8" spans="1:11" ht="15.75">
      <c r="A8" s="52" t="s">
        <v>47</v>
      </c>
      <c r="B8" s="80">
        <f>C8</f>
        <v>104</v>
      </c>
      <c r="C8" s="81">
        <v>104</v>
      </c>
      <c r="D8" s="25"/>
      <c r="E8" s="25"/>
      <c r="F8" s="27"/>
      <c r="G8" s="26">
        <f>SUM(H8:K8)</f>
        <v>102.975996</v>
      </c>
      <c r="H8" s="25">
        <v>93.273135</v>
      </c>
      <c r="I8" s="25"/>
      <c r="J8" s="25">
        <v>5.720626</v>
      </c>
      <c r="K8" s="27">
        <v>3.982235</v>
      </c>
    </row>
    <row r="9" spans="1:11" ht="15.75">
      <c r="A9" s="52" t="s">
        <v>48</v>
      </c>
      <c r="B9" s="28">
        <f>C9+E9+F9</f>
        <v>52</v>
      </c>
      <c r="C9" s="25">
        <v>52</v>
      </c>
      <c r="D9" s="25"/>
      <c r="E9" s="25"/>
      <c r="F9" s="27"/>
      <c r="G9" s="26">
        <f>SUM(H9:K9)</f>
        <v>52</v>
      </c>
      <c r="H9" s="25">
        <v>52</v>
      </c>
      <c r="I9" s="25"/>
      <c r="J9" s="25"/>
      <c r="K9" s="27"/>
    </row>
    <row r="10" spans="1:11" ht="15.75" hidden="1">
      <c r="A10" s="52" t="s">
        <v>46</v>
      </c>
      <c r="B10" s="28"/>
      <c r="C10" s="24"/>
      <c r="D10" s="24"/>
      <c r="E10" s="24"/>
      <c r="F10" s="29"/>
      <c r="G10" s="26"/>
      <c r="H10" s="25"/>
      <c r="I10" s="25"/>
      <c r="J10" s="25"/>
      <c r="K10" s="27"/>
    </row>
    <row r="11" spans="1:11" ht="15.75" hidden="1">
      <c r="A11" s="52" t="s">
        <v>49</v>
      </c>
      <c r="B11" s="28"/>
      <c r="C11" s="24"/>
      <c r="D11" s="24"/>
      <c r="E11" s="24"/>
      <c r="F11" s="29"/>
      <c r="G11" s="26"/>
      <c r="H11" s="25"/>
      <c r="I11" s="25"/>
      <c r="J11" s="25"/>
      <c r="K11" s="27"/>
    </row>
    <row r="12" spans="1:11" ht="15.75" hidden="1">
      <c r="A12" s="52" t="s">
        <v>47</v>
      </c>
      <c r="B12" s="28">
        <v>114.43</v>
      </c>
      <c r="C12" s="24">
        <v>114.43</v>
      </c>
      <c r="D12" s="24"/>
      <c r="E12" s="24"/>
      <c r="F12" s="29"/>
      <c r="G12" s="26"/>
      <c r="H12" s="25"/>
      <c r="I12" s="25"/>
      <c r="J12" s="25"/>
      <c r="K12" s="27"/>
    </row>
    <row r="13" spans="1:11" ht="15.75" hidden="1">
      <c r="A13" s="52" t="s">
        <v>48</v>
      </c>
      <c r="B13" s="28">
        <v>52</v>
      </c>
      <c r="C13" s="24">
        <v>52</v>
      </c>
      <c r="D13" s="24"/>
      <c r="E13" s="24"/>
      <c r="F13" s="29"/>
      <c r="G13" s="26"/>
      <c r="H13" s="25"/>
      <c r="I13" s="25"/>
      <c r="J13" s="25"/>
      <c r="K13" s="27"/>
    </row>
    <row r="14" spans="1:11" ht="15.75" hidden="1">
      <c r="A14" s="52" t="s">
        <v>50</v>
      </c>
      <c r="B14" s="28"/>
      <c r="C14" s="24"/>
      <c r="D14" s="24"/>
      <c r="E14" s="24"/>
      <c r="F14" s="29"/>
      <c r="G14" s="26"/>
      <c r="H14" s="25"/>
      <c r="I14" s="25"/>
      <c r="J14" s="25"/>
      <c r="K14" s="27"/>
    </row>
    <row r="15" spans="1:11" ht="15.75" hidden="1">
      <c r="A15" s="52" t="s">
        <v>47</v>
      </c>
      <c r="B15" s="28">
        <v>1.74</v>
      </c>
      <c r="C15" s="24"/>
      <c r="D15" s="24"/>
      <c r="E15" s="24">
        <v>1.74</v>
      </c>
      <c r="F15" s="29"/>
      <c r="G15" s="26"/>
      <c r="H15" s="25"/>
      <c r="I15" s="25"/>
      <c r="J15" s="25"/>
      <c r="K15" s="27"/>
    </row>
    <row r="16" spans="1:11" ht="15.75" hidden="1">
      <c r="A16" s="52" t="s">
        <v>48</v>
      </c>
      <c r="B16" s="28">
        <v>0.2</v>
      </c>
      <c r="C16" s="24"/>
      <c r="D16" s="24"/>
      <c r="E16" s="24">
        <v>0.2</v>
      </c>
      <c r="F16" s="29"/>
      <c r="G16" s="26"/>
      <c r="H16" s="25"/>
      <c r="I16" s="25"/>
      <c r="J16" s="25"/>
      <c r="K16" s="27"/>
    </row>
    <row r="17" spans="1:11" ht="15.75" hidden="1">
      <c r="A17" s="52" t="s">
        <v>51</v>
      </c>
      <c r="B17" s="28"/>
      <c r="C17" s="24"/>
      <c r="D17" s="24"/>
      <c r="E17" s="24"/>
      <c r="F17" s="29"/>
      <c r="G17" s="26"/>
      <c r="H17" s="25"/>
      <c r="I17" s="25"/>
      <c r="J17" s="25"/>
      <c r="K17" s="27"/>
    </row>
    <row r="18" spans="1:11" ht="15.75" hidden="1">
      <c r="A18" s="52" t="s">
        <v>47</v>
      </c>
      <c r="B18" s="28">
        <v>7.32</v>
      </c>
      <c r="C18" s="24"/>
      <c r="D18" s="24"/>
      <c r="E18" s="24">
        <v>7.32</v>
      </c>
      <c r="F18" s="29"/>
      <c r="G18" s="26"/>
      <c r="H18" s="25"/>
      <c r="I18" s="25"/>
      <c r="J18" s="25"/>
      <c r="K18" s="27"/>
    </row>
    <row r="19" spans="1:11" ht="15.75" hidden="1">
      <c r="A19" s="53" t="s">
        <v>48</v>
      </c>
      <c r="B19" s="18">
        <v>0.82</v>
      </c>
      <c r="C19" s="19"/>
      <c r="D19" s="19"/>
      <c r="E19" s="19">
        <v>0.82</v>
      </c>
      <c r="F19" s="20"/>
      <c r="G19" s="21"/>
      <c r="H19" s="22"/>
      <c r="I19" s="22"/>
      <c r="J19" s="22"/>
      <c r="K19" s="23"/>
    </row>
    <row r="20" spans="1:11" ht="15.75" hidden="1">
      <c r="A20" s="63" t="s">
        <v>56</v>
      </c>
      <c r="B20" s="28"/>
      <c r="C20" s="24"/>
      <c r="D20" s="24"/>
      <c r="E20" s="24"/>
      <c r="F20" s="29"/>
      <c r="G20" s="26"/>
      <c r="H20" s="25"/>
      <c r="I20" s="25"/>
      <c r="J20" s="25"/>
      <c r="K20" s="27"/>
    </row>
    <row r="21" spans="1:11" ht="15.75" hidden="1">
      <c r="A21" s="52" t="s">
        <v>47</v>
      </c>
      <c r="B21" s="28">
        <v>2.88</v>
      </c>
      <c r="C21" s="24"/>
      <c r="D21" s="24"/>
      <c r="E21" s="24">
        <v>2.88</v>
      </c>
      <c r="F21" s="29"/>
      <c r="G21" s="26"/>
      <c r="H21" s="25"/>
      <c r="I21" s="25"/>
      <c r="J21" s="25"/>
      <c r="K21" s="27"/>
    </row>
    <row r="22" spans="1:11" ht="16.5" hidden="1" thickBot="1">
      <c r="A22" s="54" t="s">
        <v>48</v>
      </c>
      <c r="B22" s="28">
        <v>2.28</v>
      </c>
      <c r="C22" s="24"/>
      <c r="D22" s="24"/>
      <c r="E22" s="24">
        <v>2.28</v>
      </c>
      <c r="F22" s="29"/>
      <c r="G22" s="26"/>
      <c r="H22" s="25"/>
      <c r="I22" s="25"/>
      <c r="J22" s="25"/>
      <c r="K22" s="27"/>
    </row>
    <row r="23" spans="1:11" ht="16.5" thickBot="1">
      <c r="A23" s="107" t="s">
        <v>64</v>
      </c>
      <c r="B23" s="108"/>
      <c r="C23" s="108"/>
      <c r="D23" s="108"/>
      <c r="E23" s="108"/>
      <c r="F23" s="108"/>
      <c r="G23" s="109"/>
      <c r="H23" s="109"/>
      <c r="I23" s="109"/>
      <c r="J23" s="109"/>
      <c r="K23" s="110"/>
    </row>
    <row r="24" spans="1:11" ht="16.5" customHeight="1">
      <c r="A24" s="51" t="s">
        <v>46</v>
      </c>
      <c r="B24" s="12"/>
      <c r="C24" s="13"/>
      <c r="D24" s="13"/>
      <c r="E24" s="13"/>
      <c r="F24" s="14"/>
      <c r="G24" s="12"/>
      <c r="H24" s="13"/>
      <c r="I24" s="13"/>
      <c r="J24" s="13"/>
      <c r="K24" s="14"/>
    </row>
    <row r="25" spans="1:11" ht="15.75">
      <c r="A25" s="63" t="s">
        <v>59</v>
      </c>
      <c r="B25" s="25">
        <f>SUM(C25:F25)</f>
        <v>112.27179999999998</v>
      </c>
      <c r="C25" s="25">
        <f>'Баланс электрической энергии'!D20</f>
        <v>18.7408</v>
      </c>
      <c r="D25" s="25"/>
      <c r="E25" s="25">
        <f>'Баланс электрической энергии'!F20</f>
        <v>55.5055</v>
      </c>
      <c r="F25" s="25">
        <f>'Баланс электрической энергии'!G20</f>
        <v>38.0255</v>
      </c>
      <c r="G25" s="26">
        <f>SUM(H25:K25)</f>
        <v>122.67562</v>
      </c>
      <c r="H25" s="25">
        <f>'Баланс электрической энергии'!I20</f>
        <v>16.589304</v>
      </c>
      <c r="I25" s="25"/>
      <c r="J25" s="25">
        <f>'Баланс электрической энергии'!K20</f>
        <v>64.391939</v>
      </c>
      <c r="K25" s="25">
        <f>'Баланс электрической энергии'!L20</f>
        <v>41.694377</v>
      </c>
    </row>
    <row r="26" spans="1:11" ht="15.75">
      <c r="A26" s="52" t="s">
        <v>46</v>
      </c>
      <c r="B26" s="26"/>
      <c r="C26" s="25"/>
      <c r="D26" s="25"/>
      <c r="E26" s="25"/>
      <c r="F26" s="27"/>
      <c r="G26" s="26"/>
      <c r="H26" s="25"/>
      <c r="I26" s="25"/>
      <c r="J26" s="25"/>
      <c r="K26" s="27"/>
    </row>
    <row r="27" spans="1:11" ht="15.75">
      <c r="A27" s="52" t="s">
        <v>52</v>
      </c>
      <c r="B27" s="26">
        <f>SUM(C27:F27)</f>
        <v>33.298</v>
      </c>
      <c r="C27" s="25"/>
      <c r="D27" s="25"/>
      <c r="E27" s="25">
        <v>2.0707</v>
      </c>
      <c r="F27" s="27">
        <v>31.2273</v>
      </c>
      <c r="G27" s="26">
        <f>SUM(H27:K27)</f>
        <v>35.929878</v>
      </c>
      <c r="H27" s="25"/>
      <c r="I27" s="25"/>
      <c r="J27" s="25">
        <v>1.218204</v>
      </c>
      <c r="K27" s="27">
        <v>34.711674</v>
      </c>
    </row>
    <row r="28" spans="1:11" ht="15.75">
      <c r="A28" s="52" t="s">
        <v>53</v>
      </c>
      <c r="B28" s="26">
        <f>SUM(C28:F28)</f>
        <v>60.233</v>
      </c>
      <c r="C28" s="25"/>
      <c r="D28" s="25"/>
      <c r="E28" s="25">
        <f>E25-E27</f>
        <v>53.434799999999996</v>
      </c>
      <c r="F28" s="25">
        <f>F25-F27</f>
        <v>6.798200000000001</v>
      </c>
      <c r="G28" s="26">
        <f>SUM(H28:K28)</f>
        <v>70.156438</v>
      </c>
      <c r="H28" s="25"/>
      <c r="I28" s="25"/>
      <c r="J28" s="25">
        <f>J25-J27</f>
        <v>63.17373499999999</v>
      </c>
      <c r="K28" s="25">
        <f>K25-K27</f>
        <v>6.982703000000001</v>
      </c>
    </row>
    <row r="29" spans="1:11" ht="15.75">
      <c r="A29" s="52"/>
      <c r="B29" s="26"/>
      <c r="C29" s="25"/>
      <c r="D29" s="25"/>
      <c r="E29" s="25"/>
      <c r="F29" s="27"/>
      <c r="G29" s="26"/>
      <c r="H29" s="25"/>
      <c r="I29" s="25"/>
      <c r="J29" s="25"/>
      <c r="K29" s="27"/>
    </row>
    <row r="30" spans="1:11" ht="15.75">
      <c r="A30" s="52" t="s">
        <v>60</v>
      </c>
      <c r="B30" s="26"/>
      <c r="C30" s="25"/>
      <c r="D30" s="25"/>
      <c r="E30" s="25"/>
      <c r="F30" s="27"/>
      <c r="G30" s="26"/>
      <c r="H30" s="25"/>
      <c r="I30" s="25"/>
      <c r="J30" s="25"/>
      <c r="K30" s="27"/>
    </row>
    <row r="31" spans="1:11" ht="15.75">
      <c r="A31" s="52" t="s">
        <v>46</v>
      </c>
      <c r="B31" s="26"/>
      <c r="C31" s="25"/>
      <c r="D31" s="25"/>
      <c r="E31" s="25"/>
      <c r="F31" s="27"/>
      <c r="G31" s="26"/>
      <c r="H31" s="25"/>
      <c r="I31" s="25"/>
      <c r="J31" s="25"/>
      <c r="K31" s="27"/>
    </row>
    <row r="32" spans="1:11" ht="15.75">
      <c r="A32" s="63" t="s">
        <v>47</v>
      </c>
      <c r="B32" s="26">
        <f>SUM(C32:F32)</f>
        <v>18.9572</v>
      </c>
      <c r="C32" s="25">
        <v>16</v>
      </c>
      <c r="D32" s="25"/>
      <c r="E32" s="25">
        <v>2.9572</v>
      </c>
      <c r="F32" s="25"/>
      <c r="G32" s="26">
        <f>SUM(H32:K32)</f>
        <v>30.74445</v>
      </c>
      <c r="H32" s="25">
        <v>30.74445</v>
      </c>
      <c r="I32" s="25"/>
      <c r="J32" s="25">
        <v>0</v>
      </c>
      <c r="K32" s="27"/>
    </row>
    <row r="33" spans="1:11" ht="15.75">
      <c r="A33" s="63" t="s">
        <v>48</v>
      </c>
      <c r="B33" s="26">
        <v>62</v>
      </c>
      <c r="C33" s="25">
        <v>62</v>
      </c>
      <c r="D33" s="25"/>
      <c r="E33" s="25"/>
      <c r="F33" s="25"/>
      <c r="G33" s="26">
        <f>SUM(H33:K33)</f>
        <v>62</v>
      </c>
      <c r="H33" s="25">
        <v>62</v>
      </c>
      <c r="I33" s="25"/>
      <c r="J33" s="25"/>
      <c r="K33" s="27"/>
    </row>
    <row r="34" spans="1:11" ht="16.5" thickBot="1">
      <c r="A34" s="15"/>
      <c r="B34" s="16"/>
      <c r="C34" s="62"/>
      <c r="D34" s="62"/>
      <c r="E34" s="62"/>
      <c r="F34" s="62"/>
      <c r="G34" s="16"/>
      <c r="H34" s="16"/>
      <c r="I34" s="16"/>
      <c r="J34" s="16"/>
      <c r="K34" s="17"/>
    </row>
    <row r="35" spans="1:11" ht="48" thickBot="1">
      <c r="A35" s="55" t="s">
        <v>54</v>
      </c>
      <c r="B35" s="30">
        <f>SUM(C35:F35)</f>
        <v>24.3626</v>
      </c>
      <c r="C35" s="30">
        <f>'Баланс электрической энергии'!D17</f>
        <v>9.7264</v>
      </c>
      <c r="D35" s="30"/>
      <c r="E35" s="30">
        <f>'Баланс электрической энергии'!F17</f>
        <v>11.5251</v>
      </c>
      <c r="F35" s="30">
        <f>'Баланс электрической энергии'!G17</f>
        <v>3.1111</v>
      </c>
      <c r="G35" s="30">
        <f>SUM(H35:K35)</f>
        <v>23.10487</v>
      </c>
      <c r="H35" s="30">
        <f>'Баланс электрической энергии'!I17</f>
        <v>8.584963</v>
      </c>
      <c r="I35" s="30"/>
      <c r="J35" s="30">
        <f>'Баланс электрической энергии'!K17</f>
        <v>10.528953</v>
      </c>
      <c r="K35" s="30">
        <f>'Баланс электрической энергии'!L17</f>
        <v>3.990954</v>
      </c>
    </row>
    <row r="36" spans="1:11" ht="15.75">
      <c r="A36" s="82" t="s">
        <v>66</v>
      </c>
      <c r="B36" s="83"/>
      <c r="C36" s="84"/>
      <c r="D36" s="84"/>
      <c r="E36" s="84"/>
      <c r="F36" s="84"/>
      <c r="G36" s="85"/>
      <c r="H36" s="83"/>
      <c r="I36" s="83"/>
      <c r="J36" s="83"/>
      <c r="K36" s="86"/>
    </row>
    <row r="37" spans="1:11" ht="47.25">
      <c r="A37" s="87" t="s">
        <v>67</v>
      </c>
      <c r="B37" s="88">
        <v>69015.68</v>
      </c>
      <c r="C37" s="88"/>
      <c r="D37" s="88"/>
      <c r="E37" s="88"/>
      <c r="F37" s="89"/>
      <c r="G37" s="90">
        <v>65217.32</v>
      </c>
      <c r="H37" s="88"/>
      <c r="I37" s="88"/>
      <c r="J37" s="88"/>
      <c r="K37" s="91"/>
    </row>
    <row r="38" spans="1:11" ht="79.5" thickBot="1">
      <c r="A38" s="92" t="s">
        <v>68</v>
      </c>
      <c r="B38" s="76">
        <v>4.98</v>
      </c>
      <c r="C38" s="76"/>
      <c r="D38" s="76"/>
      <c r="E38" s="76"/>
      <c r="F38" s="77"/>
      <c r="G38" s="93">
        <v>5.0822</v>
      </c>
      <c r="H38" s="76"/>
      <c r="I38" s="76"/>
      <c r="J38" s="76"/>
      <c r="K38" s="94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mmc</cp:lastModifiedBy>
  <cp:lastPrinted>2022-01-21T05:27:24Z</cp:lastPrinted>
  <dcterms:created xsi:type="dcterms:W3CDTF">2012-06-19T07:07:24Z</dcterms:created>
  <dcterms:modified xsi:type="dcterms:W3CDTF">2022-01-26T10:21:23Z</dcterms:modified>
  <cp:category/>
  <cp:version/>
  <cp:contentType/>
  <cp:contentStatus/>
</cp:coreProperties>
</file>